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1\2DO TRIMESTRE\INFORME SEGUNDO TRIMESTRE 2021 ARCHIVOS\DATOS ABIERTOS 30062021\"/>
    </mc:Choice>
  </mc:AlternateContent>
  <xr:revisionPtr revIDLastSave="0" documentId="13_ncr:1_{94A610F7-96F0-4C4E-80D8-88759AD48D11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Intereses de la Deuda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'Intereses de la Deuda'!$A$1:$L$28</definedName>
  </definedNames>
  <calcPr calcId="181029"/>
  <fileRecoveryPr autoRecover="0"/>
</workbook>
</file>

<file path=xl/calcChain.xml><?xml version="1.0" encoding="utf-8"?>
<calcChain xmlns="http://schemas.openxmlformats.org/spreadsheetml/2006/main">
  <c r="K17" i="1" l="1"/>
  <c r="K26" i="1" s="1"/>
  <c r="J17" i="1"/>
  <c r="J26" i="1" s="1"/>
  <c r="C2" i="6" l="1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<sst xmlns="http://schemas.openxmlformats.org/spreadsheetml/2006/main" count="85" uniqueCount="78">
  <si>
    <t>Identificación de Crédito o Instrumento</t>
  </si>
  <si>
    <t>ENDEUDAMIENTO INTERNO / AMORTIZACIÓN DE LA DEUDA INTERNA POR EMISION DE TITULOS Y VALORES</t>
  </si>
  <si>
    <t>ENDEUDAMIENTO INTERNO / AMORTIZACIÓN DE LA DEUDA INTERNA CON INSTITUCIONES DE CRÉDITO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</si>
  <si>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</si>
  <si>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</si>
  <si>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</si>
  <si>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</si>
  <si>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</si>
  <si>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</si>
  <si>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</si>
  <si>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</si>
  <si>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</si>
  <si>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</si>
  <si>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</si>
  <si>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</si>
  <si>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</si>
  <si>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</si>
  <si>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</si>
  <si>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</si>
  <si>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</si>
  <si>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</si>
  <si>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</si>
  <si>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</si>
  <si>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</si>
  <si>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</si>
  <si>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</si>
  <si>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</si>
  <si>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</si>
  <si>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</si>
  <si>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</si>
  <si>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</si>
  <si>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</si>
  <si>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</si>
  <si>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</si>
  <si>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</si>
  <si>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</si>
  <si>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</si>
  <si>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</si>
  <si>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</si>
  <si>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</si>
  <si>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</si>
  <si>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</si>
  <si>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</si>
  <si>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</si>
  <si>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</si>
  <si>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</si>
  <si>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</si>
  <si>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</si>
  <si>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</si>
  <si>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</si>
  <si>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</si>
  <si>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</si>
  <si>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</si>
  <si>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</si>
  <si>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</si>
  <si>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</si>
  <si>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</si>
  <si>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</si>
  <si>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</si>
  <si>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</si>
  <si>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GOBIERNO DEL ESTADO DE MICHOACÁN DE OCAMPO</t>
  </si>
  <si>
    <t>Intereses de la Deuda</t>
  </si>
  <si>
    <t>Devengado</t>
  </si>
  <si>
    <t>Pagado</t>
  </si>
  <si>
    <t>INTERESES DE LA DEUDA INTERNA CON INSTITUCIONES DE CRÉDITO</t>
  </si>
  <si>
    <t>INTERESES DERIVADOS DE LA COLOCACIÓN DE TÍTULOS Y VALORES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</si>
  <si>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</si>
  <si>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</si>
  <si>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</si>
  <si>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</si>
  <si>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Otros Instrumentos de Deuda</t>
  </si>
  <si>
    <t>INTERESES POR ARRENDAMIENTOS FINANCIEROS NACIONALES</t>
  </si>
  <si>
    <t>INTERESES POR ARRENDAMIENTOS FINANCIEROS INTERNACIONALES</t>
  </si>
  <si>
    <t>Total Intereses Otros Instrumentos de Deuda</t>
  </si>
  <si>
    <t>TOTAL</t>
  </si>
  <si>
    <t>Créditos Bancarios</t>
  </si>
  <si>
    <t>Total Intereses Créditos Bancarios</t>
  </si>
  <si>
    <t>Periodo de Enero a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</si>
</sst>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&quot;$&quot;#,##0.0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8" fillId="0" borderId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8" fillId="7" borderId="0" applyNumberFormat="0" applyBorder="0" applyAlignment="0" applyProtection="0"/>
    <xf numFmtId="0" fontId="19" fillId="6" borderId="0" applyNumberFormat="0" applyBorder="0" applyAlignment="0" applyProtection="0"/>
    <xf numFmtId="0" fontId="17" fillId="6" borderId="11" applyNumberFormat="0" applyAlignment="0" applyProtection="0"/>
    <xf numFmtId="0" fontId="20" fillId="4" borderId="15" applyNumberFormat="0" applyAlignment="0" applyProtection="0"/>
    <xf numFmtId="0" fontId="13" fillId="4" borderId="11" applyNumberFormat="0" applyAlignment="0" applyProtection="0"/>
    <xf numFmtId="0" fontId="15" fillId="0" borderId="13" applyNumberFormat="0" applyFill="0" applyAlignment="0" applyProtection="0"/>
    <xf numFmtId="0" fontId="14" fillId="5" borderId="12" applyNumberFormat="0" applyAlignment="0" applyProtection="0"/>
    <xf numFmtId="0" fontId="30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1" fillId="0" borderId="0" applyNumberFormat="0" applyFill="0" applyBorder="0" applyAlignment="0" applyProtection="0"/>
    <xf numFmtId="0" fontId="34" fillId="0" borderId="22" applyNumberFormat="0" applyFill="0" applyAlignment="0" applyProtection="0"/>
    <xf numFmtId="4" fontId="21" fillId="9" borderId="16" applyNumberFormat="0" applyProtection="0">
      <alignment vertical="center"/>
    </xf>
    <xf numFmtId="4" fontId="22" fillId="9" borderId="16" applyNumberFormat="0" applyProtection="0">
      <alignment vertical="center"/>
    </xf>
    <xf numFmtId="4" fontId="21" fillId="9" borderId="16" applyNumberFormat="0" applyProtection="0">
      <alignment horizontal="left" vertical="center" indent="1"/>
    </xf>
    <xf numFmtId="0" fontId="21" fillId="9" borderId="16" applyNumberFormat="0" applyProtection="0">
      <alignment horizontal="left" vertical="top" indent="1"/>
    </xf>
    <xf numFmtId="4" fontId="21" fillId="10" borderId="0" applyNumberFormat="0" applyProtection="0">
      <alignment horizontal="left" vertical="center" indent="1"/>
    </xf>
    <xf numFmtId="4" fontId="23" fillId="11" borderId="16" applyNumberFormat="0" applyProtection="0">
      <alignment horizontal="right" vertical="center"/>
    </xf>
    <xf numFmtId="4" fontId="23" fillId="12" borderId="16" applyNumberFormat="0" applyProtection="0">
      <alignment horizontal="right" vertical="center"/>
    </xf>
    <xf numFmtId="4" fontId="23" fillId="13" borderId="16" applyNumberFormat="0" applyProtection="0">
      <alignment horizontal="right" vertical="center"/>
    </xf>
    <xf numFmtId="4" fontId="23" fillId="14" borderId="16" applyNumberFormat="0" applyProtection="0">
      <alignment horizontal="right" vertical="center"/>
    </xf>
    <xf numFmtId="4" fontId="23" fillId="15" borderId="16" applyNumberFormat="0" applyProtection="0">
      <alignment horizontal="right" vertical="center"/>
    </xf>
    <xf numFmtId="4" fontId="23" fillId="16" borderId="16" applyNumberFormat="0" applyProtection="0">
      <alignment horizontal="right" vertical="center"/>
    </xf>
    <xf numFmtId="4" fontId="23" fillId="17" borderId="16" applyNumberFormat="0" applyProtection="0">
      <alignment horizontal="right" vertical="center"/>
    </xf>
    <xf numFmtId="4" fontId="23" fillId="18" borderId="16" applyNumberFormat="0" applyProtection="0">
      <alignment horizontal="right" vertical="center"/>
    </xf>
    <xf numFmtId="4" fontId="23" fillId="19" borderId="16" applyNumberFormat="0" applyProtection="0">
      <alignment horizontal="right" vertical="center"/>
    </xf>
    <xf numFmtId="4" fontId="21" fillId="20" borderId="17" applyNumberFormat="0" applyProtection="0">
      <alignment horizontal="left" vertical="center" indent="1"/>
    </xf>
    <xf numFmtId="4" fontId="23" fillId="21" borderId="0" applyNumberFormat="0" applyProtection="0">
      <alignment horizontal="left" vertical="center" indent="1"/>
    </xf>
    <xf numFmtId="4" fontId="24" fillId="22" borderId="0" applyNumberFormat="0" applyProtection="0">
      <alignment horizontal="left" vertical="center" indent="1"/>
    </xf>
    <xf numFmtId="4" fontId="23" fillId="10" borderId="16" applyNumberFormat="0" applyProtection="0">
      <alignment horizontal="right" vertical="center"/>
    </xf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8" fillId="22" borderId="16" applyNumberFormat="0" applyProtection="0">
      <alignment horizontal="left" vertical="center" indent="1"/>
    </xf>
    <xf numFmtId="0" fontId="8" fillId="22" borderId="16" applyNumberFormat="0" applyProtection="0">
      <alignment horizontal="left" vertical="top" indent="1"/>
    </xf>
    <xf numFmtId="0" fontId="8" fillId="10" borderId="16" applyNumberFormat="0" applyProtection="0">
      <alignment horizontal="left" vertical="center" indent="1"/>
    </xf>
    <xf numFmtId="0" fontId="8" fillId="10" borderId="16" applyNumberFormat="0" applyProtection="0">
      <alignment horizontal="left" vertical="top" indent="1"/>
    </xf>
    <xf numFmtId="0" fontId="8" fillId="23" borderId="16" applyNumberFormat="0" applyProtection="0">
      <alignment horizontal="left" vertical="center" indent="1"/>
    </xf>
    <xf numFmtId="0" fontId="8" fillId="23" borderId="16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top" indent="1"/>
    </xf>
    <xf numFmtId="0" fontId="8" fillId="24" borderId="18" applyNumberFormat="0">
      <protection locked="0"/>
    </xf>
    <xf numFmtId="4" fontId="23" fillId="25" borderId="16" applyNumberFormat="0" applyProtection="0">
      <alignment vertical="center"/>
    </xf>
    <xf numFmtId="4" fontId="26" fillId="25" borderId="16" applyNumberFormat="0" applyProtection="0">
      <alignment vertical="center"/>
    </xf>
    <xf numFmtId="4" fontId="23" fillId="25" borderId="16" applyNumberFormat="0" applyProtection="0">
      <alignment horizontal="left" vertical="center" indent="1"/>
    </xf>
    <xf numFmtId="0" fontId="23" fillId="25" borderId="16" applyNumberFormat="0" applyProtection="0">
      <alignment horizontal="left" vertical="top" indent="1"/>
    </xf>
    <xf numFmtId="4" fontId="23" fillId="21" borderId="16" applyNumberFormat="0" applyProtection="0">
      <alignment horizontal="right" vertical="center"/>
    </xf>
    <xf numFmtId="4" fontId="26" fillId="21" borderId="16" applyNumberFormat="0" applyProtection="0">
      <alignment horizontal="right" vertical="center"/>
    </xf>
    <xf numFmtId="4" fontId="23" fillId="10" borderId="16" applyNumberFormat="0" applyProtection="0">
      <alignment horizontal="left" vertical="center" indent="1"/>
    </xf>
    <xf numFmtId="0" fontId="23" fillId="10" borderId="16" applyNumberFormat="0" applyProtection="0">
      <alignment horizontal="left" vertical="top" indent="1"/>
    </xf>
    <xf numFmtId="4" fontId="27" fillId="26" borderId="0" applyNumberFormat="0" applyProtection="0">
      <alignment horizontal="left" vertical="center" indent="1"/>
    </xf>
    <xf numFmtId="4" fontId="28" fillId="21" borderId="16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6" fillId="0" borderId="0"/>
    <xf numFmtId="4" fontId="23" fillId="21" borderId="0" applyNumberFormat="0" applyProtection="0">
      <alignment horizontal="left" vertical="center" indent="1"/>
    </xf>
    <xf numFmtId="4" fontId="23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3" fillId="21" borderId="0" applyNumberFormat="0" applyProtection="0">
      <alignment horizontal="left" vertical="center" indent="1"/>
    </xf>
    <xf numFmtId="4" fontId="23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8" fillId="7" borderId="0" applyNumberFormat="0" applyBorder="0" applyAlignment="0" applyProtection="0"/>
    <xf numFmtId="0" fontId="19" fillId="6" borderId="0" applyNumberFormat="0" applyBorder="0" applyAlignment="0" applyProtection="0"/>
    <xf numFmtId="0" fontId="17" fillId="6" borderId="11" applyNumberFormat="0" applyAlignment="0" applyProtection="0"/>
    <xf numFmtId="0" fontId="20" fillId="4" borderId="15" applyNumberFormat="0" applyAlignment="0" applyProtection="0"/>
    <xf numFmtId="0" fontId="13" fillId="4" borderId="11" applyNumberFormat="0" applyAlignment="0" applyProtection="0"/>
    <xf numFmtId="0" fontId="15" fillId="0" borderId="13" applyNumberFormat="0" applyFill="0" applyAlignment="0" applyProtection="0"/>
    <xf numFmtId="0" fontId="14" fillId="5" borderId="12" applyNumberFormat="0" applyAlignment="0" applyProtection="0"/>
    <xf numFmtId="0" fontId="30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1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5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1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43" fillId="52" borderId="0" applyNumberFormat="0" applyBorder="0" applyAlignment="0" applyProtection="0"/>
    <xf numFmtId="0" fontId="44" fillId="53" borderId="0" applyNumberFormat="0" applyBorder="0" applyAlignment="0" applyProtection="0"/>
    <xf numFmtId="0" fontId="45" fillId="54" borderId="27" applyNumberFormat="0" applyAlignment="0" applyProtection="0"/>
    <xf numFmtId="0" fontId="46" fillId="55" borderId="28" applyNumberFormat="0" applyAlignment="0" applyProtection="0"/>
    <xf numFmtId="0" fontId="47" fillId="55" borderId="27" applyNumberFormat="0" applyAlignment="0" applyProtection="0"/>
    <xf numFmtId="0" fontId="48" fillId="0" borderId="29" applyNumberFormat="0" applyFill="0" applyAlignment="0" applyProtection="0"/>
    <xf numFmtId="0" fontId="49" fillId="56" borderId="30" applyNumberFormat="0" applyAlignment="0" applyProtection="0"/>
    <xf numFmtId="0" fontId="37" fillId="0" borderId="0" applyNumberFormat="0" applyFill="0" applyBorder="0" applyAlignment="0" applyProtection="0"/>
    <xf numFmtId="0" fontId="3" fillId="57" borderId="31" applyNumberFormat="0" applyFont="0" applyAlignment="0" applyProtection="0"/>
    <xf numFmtId="0" fontId="50" fillId="0" borderId="0" applyNumberFormat="0" applyFill="0" applyBorder="0" applyAlignment="0" applyProtection="0"/>
    <xf numFmtId="0" fontId="7" fillId="0" borderId="32" applyNumberFormat="0" applyFill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8" fillId="7" borderId="0" applyNumberFormat="0" applyBorder="0" applyAlignment="0" applyProtection="0"/>
    <xf numFmtId="0" fontId="19" fillId="6" borderId="0" applyNumberFormat="0" applyBorder="0" applyAlignment="0" applyProtection="0"/>
    <xf numFmtId="0" fontId="17" fillId="6" borderId="11" applyNumberFormat="0" applyAlignment="0" applyProtection="0"/>
    <xf numFmtId="0" fontId="20" fillId="4" borderId="15" applyNumberFormat="0" applyAlignment="0" applyProtection="0"/>
    <xf numFmtId="0" fontId="13" fillId="4" borderId="11" applyNumberFormat="0" applyAlignment="0" applyProtection="0"/>
    <xf numFmtId="0" fontId="15" fillId="0" borderId="13" applyNumberFormat="0" applyFill="0" applyAlignment="0" applyProtection="0"/>
    <xf numFmtId="0" fontId="14" fillId="5" borderId="12" applyNumberFormat="0" applyAlignment="0" applyProtection="0"/>
    <xf numFmtId="0" fontId="30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1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5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12" fillId="3" borderId="0" applyNumberFormat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/>
    <xf numFmtId="0" fontId="0" fillId="2" borderId="0" xfId="0" applyFill="1"/>
    <xf numFmtId="0" fontId="7" fillId="2" borderId="23" xfId="64" applyFont="1" applyFill="1" applyBorder="1" applyAlignment="1">
      <alignment horizontal="left"/>
    </xf>
    <xf numFmtId="0" fontId="7" fillId="2" borderId="18" xfId="64" applyFont="1" applyFill="1" applyBorder="1" applyAlignment="1">
      <alignment horizontal="left"/>
    </xf>
    <xf numFmtId="0" fontId="21" fillId="10" borderId="0" xfId="22" quotePrefix="1" applyNumberFormat="1">
      <alignment horizontal="left" vertical="center" indent="1"/>
    </xf>
    <xf numFmtId="0" fontId="23" fillId="10" borderId="16" xfId="53" quotePrefix="1" applyNumberFormat="1">
      <alignment horizontal="left" vertical="center" indent="1"/>
    </xf>
    <xf numFmtId="3" fontId="23" fillId="21" borderId="16" xfId="51" applyNumberFormat="1">
      <alignment horizontal="right" vertical="center"/>
    </xf>
    <xf numFmtId="0" fontId="21" fillId="9" borderId="16" xfId="20" quotePrefix="1" applyNumberFormat="1">
      <alignment horizontal="left" vertical="center" indent="1"/>
    </xf>
    <xf numFmtId="3" fontId="21" fillId="9" borderId="16" xfId="18" applyNumberFormat="1">
      <alignment vertical="center"/>
    </xf>
    <xf numFmtId="0" fontId="23" fillId="10" borderId="16" xfId="53" quotePrefix="1" applyNumberFormat="1" applyAlignment="1">
      <alignment horizontal="left" vertical="center" wrapText="1" indent="1"/>
    </xf>
    <xf numFmtId="4" fontId="21" fillId="9" borderId="16" xfId="18" applyNumberFormat="1">
      <alignment vertical="center"/>
    </xf>
    <xf numFmtId="164" fontId="21" fillId="9" borderId="16" xfId="18" applyNumberFormat="1">
      <alignment vertical="center"/>
    </xf>
    <xf numFmtId="164" fontId="23" fillId="21" borderId="16" xfId="51" applyNumberFormat="1">
      <alignment horizontal="right" vertical="center"/>
    </xf>
    <xf numFmtId="4" fontId="23" fillId="21" borderId="16" xfId="51" applyNumberFormat="1">
      <alignment horizontal="right" vertical="center"/>
    </xf>
    <xf numFmtId="0" fontId="8" fillId="0" borderId="0" xfId="0" applyFont="1"/>
    <xf numFmtId="0" fontId="0" fillId="2" borderId="38" xfId="0" applyFill="1" applyBorder="1"/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1" fillId="0" borderId="0" xfId="231" applyFont="1" applyAlignment="1">
      <alignment vertical="top"/>
    </xf>
    <xf numFmtId="0" fontId="51" fillId="0" borderId="0" xfId="231" quotePrefix="1" applyFont="1" applyAlignment="1">
      <alignment vertical="top"/>
    </xf>
    <xf numFmtId="0" fontId="37" fillId="2" borderId="35" xfId="232" applyFont="1" applyFill="1" applyBorder="1" applyAlignment="1">
      <alignment horizontal="center" vertical="center"/>
    </xf>
    <xf numFmtId="165" fontId="11" fillId="2" borderId="18" xfId="232" applyNumberFormat="1" applyFont="1" applyFill="1" applyBorder="1" applyAlignment="1">
      <alignment horizontal="center"/>
    </xf>
    <xf numFmtId="4" fontId="11" fillId="2" borderId="18" xfId="236" applyNumberFormat="1" applyFont="1" applyFill="1" applyBorder="1" applyAlignment="1">
      <alignment horizontal="center" vertical="center"/>
    </xf>
    <xf numFmtId="4" fontId="11" fillId="2" borderId="41" xfId="236" applyNumberFormat="1" applyFont="1" applyFill="1" applyBorder="1" applyAlignment="1">
      <alignment horizontal="center" vertical="center"/>
    </xf>
    <xf numFmtId="165" fontId="8" fillId="2" borderId="18" xfId="232" applyNumberFormat="1" applyFill="1" applyBorder="1" applyAlignment="1">
      <alignment horizontal="center"/>
    </xf>
    <xf numFmtId="4" fontId="7" fillId="2" borderId="18" xfId="236" applyNumberFormat="1" applyFont="1" applyFill="1" applyBorder="1" applyAlignment="1">
      <alignment horizontal="center"/>
    </xf>
    <xf numFmtId="165" fontId="8" fillId="2" borderId="36" xfId="232" applyNumberFormat="1" applyFill="1" applyBorder="1" applyAlignment="1">
      <alignment horizontal="center"/>
    </xf>
    <xf numFmtId="165" fontId="11" fillId="2" borderId="36" xfId="232" applyNumberFormat="1" applyFont="1" applyFill="1" applyBorder="1" applyAlignment="1">
      <alignment horizontal="center"/>
    </xf>
    <xf numFmtId="165" fontId="11" fillId="2" borderId="34" xfId="232" applyNumberFormat="1" applyFont="1" applyFill="1" applyBorder="1" applyAlignment="1">
      <alignment horizontal="center"/>
    </xf>
    <xf numFmtId="0" fontId="37" fillId="2" borderId="33" xfId="232" applyFont="1" applyFill="1" applyBorder="1" applyAlignment="1">
      <alignment horizontal="center" vertical="center"/>
    </xf>
    <xf numFmtId="0" fontId="37" fillId="2" borderId="43" xfId="232" applyFont="1" applyFill="1" applyBorder="1" applyAlignment="1">
      <alignment horizontal="center" vertical="center"/>
    </xf>
    <xf numFmtId="165" fontId="37" fillId="2" borderId="18" xfId="232" applyNumberFormat="1" applyFont="1" applyFill="1" applyBorder="1" applyAlignment="1">
      <alignment horizontal="center"/>
    </xf>
    <xf numFmtId="4" fontId="37" fillId="2" borderId="40" xfId="232" applyNumberFormat="1" applyFont="1" applyFill="1" applyBorder="1" applyAlignment="1">
      <alignment horizontal="center"/>
    </xf>
    <xf numFmtId="4" fontId="8" fillId="2" borderId="41" xfId="232" applyNumberFormat="1" applyFill="1" applyBorder="1" applyAlignment="1">
      <alignment horizontal="center"/>
    </xf>
    <xf numFmtId="4" fontId="7" fillId="2" borderId="40" xfId="232" applyNumberFormat="1" applyFont="1" applyFill="1" applyBorder="1" applyAlignment="1">
      <alignment horizontal="center"/>
    </xf>
    <xf numFmtId="4" fontId="7" fillId="2" borderId="39" xfId="232" applyNumberFormat="1" applyFont="1" applyFill="1" applyBorder="1" applyAlignment="1">
      <alignment horizontal="center"/>
    </xf>
    <xf numFmtId="165" fontId="8" fillId="2" borderId="34" xfId="232" applyNumberFormat="1" applyFill="1" applyBorder="1" applyAlignment="1">
      <alignment horizontal="center"/>
    </xf>
    <xf numFmtId="165" fontId="8" fillId="2" borderId="44" xfId="232" applyNumberFormat="1" applyFill="1" applyBorder="1" applyAlignment="1">
      <alignment horizontal="center"/>
    </xf>
    <xf numFmtId="4" fontId="7" fillId="2" borderId="10" xfId="232" applyNumberFormat="1" applyFont="1" applyFill="1" applyBorder="1" applyAlignment="1">
      <alignment horizontal="center"/>
    </xf>
    <xf numFmtId="0" fontId="37" fillId="2" borderId="49" xfId="232" applyFont="1" applyFill="1" applyBorder="1" applyAlignment="1">
      <alignment horizontal="center" vertical="center"/>
    </xf>
    <xf numFmtId="165" fontId="11" fillId="2" borderId="50" xfId="232" applyNumberFormat="1" applyFont="1" applyFill="1" applyBorder="1" applyAlignment="1">
      <alignment horizontal="center"/>
    </xf>
    <xf numFmtId="165" fontId="11" fillId="2" borderId="51" xfId="232" applyNumberFormat="1" applyFont="1" applyFill="1" applyBorder="1" applyAlignment="1">
      <alignment horizontal="center"/>
    </xf>
    <xf numFmtId="0" fontId="0" fillId="2" borderId="43" xfId="0" applyFill="1" applyBorder="1"/>
    <xf numFmtId="0" fontId="0" fillId="2" borderId="40" xfId="0" applyFill="1" applyBorder="1"/>
    <xf numFmtId="0" fontId="0" fillId="2" borderId="44" xfId="0" applyFill="1" applyBorder="1"/>
    <xf numFmtId="165" fontId="11" fillId="2" borderId="40" xfId="232" applyNumberFormat="1" applyFont="1" applyFill="1" applyBorder="1" applyAlignment="1">
      <alignment horizontal="center"/>
    </xf>
    <xf numFmtId="165" fontId="37" fillId="2" borderId="40" xfId="232" applyNumberFormat="1" applyFont="1" applyFill="1" applyBorder="1" applyAlignment="1">
      <alignment horizontal="center"/>
    </xf>
    <xf numFmtId="165" fontId="8" fillId="2" borderId="50" xfId="232" applyNumberFormat="1" applyFill="1" applyBorder="1" applyAlignment="1">
      <alignment horizontal="center"/>
    </xf>
    <xf numFmtId="165" fontId="8" fillId="2" borderId="51" xfId="232" applyNumberFormat="1" applyFill="1" applyBorder="1" applyAlignment="1">
      <alignment horizontal="center"/>
    </xf>
    <xf numFmtId="0" fontId="0" fillId="2" borderId="53" xfId="0" applyFill="1" applyBorder="1"/>
    <xf numFmtId="0" fontId="7" fillId="59" borderId="45" xfId="232" applyFont="1" applyFill="1" applyBorder="1" applyAlignment="1">
      <alignment vertical="center"/>
    </xf>
    <xf numFmtId="0" fontId="7" fillId="59" borderId="46" xfId="232" applyFont="1" applyFill="1" applyBorder="1" applyAlignment="1">
      <alignment vertical="center"/>
    </xf>
    <xf numFmtId="165" fontId="11" fillId="2" borderId="56" xfId="232" applyNumberFormat="1" applyFont="1" applyFill="1" applyBorder="1" applyAlignment="1">
      <alignment horizontal="center"/>
    </xf>
    <xf numFmtId="165" fontId="11" fillId="2" borderId="57" xfId="232" applyNumberFormat="1" applyFont="1" applyFill="1" applyBorder="1" applyAlignment="1">
      <alignment horizontal="center"/>
    </xf>
    <xf numFmtId="165" fontId="11" fillId="2" borderId="58" xfId="232" applyNumberFormat="1" applyFont="1" applyFill="1" applyBorder="1" applyAlignment="1">
      <alignment horizontal="center"/>
    </xf>
    <xf numFmtId="0" fontId="0" fillId="2" borderId="56" xfId="0" applyFill="1" applyBorder="1"/>
    <xf numFmtId="4" fontId="11" fillId="2" borderId="57" xfId="236" applyNumberFormat="1" applyFont="1" applyFill="1" applyBorder="1" applyAlignment="1">
      <alignment horizontal="center" vertical="center"/>
    </xf>
    <xf numFmtId="4" fontId="11" fillId="2" borderId="59" xfId="236" applyNumberFormat="1" applyFont="1" applyFill="1" applyBorder="1" applyAlignment="1">
      <alignment horizontal="center" vertical="center"/>
    </xf>
    <xf numFmtId="0" fontId="7" fillId="58" borderId="8" xfId="64" applyFont="1" applyFill="1" applyBorder="1" applyAlignment="1">
      <alignment horizontal="center" vertical="center"/>
    </xf>
    <xf numFmtId="0" fontId="7" fillId="58" borderId="45" xfId="64" applyFont="1" applyFill="1" applyBorder="1" applyAlignment="1">
      <alignment horizontal="center" vertical="center"/>
    </xf>
    <xf numFmtId="0" fontId="7" fillId="58" borderId="46" xfId="64" applyFont="1" applyFill="1" applyBorder="1" applyAlignment="1">
      <alignment horizontal="center" vertical="center"/>
    </xf>
    <xf numFmtId="0" fontId="7" fillId="58" borderId="1" xfId="232" applyFont="1" applyFill="1" applyBorder="1" applyAlignment="1">
      <alignment horizontal="center" vertical="center"/>
    </xf>
    <xf numFmtId="0" fontId="7" fillId="58" borderId="2" xfId="232" applyFont="1" applyFill="1" applyBorder="1" applyAlignment="1">
      <alignment horizontal="center" vertical="center"/>
    </xf>
    <xf numFmtId="0" fontId="7" fillId="58" borderId="6" xfId="232" applyFont="1" applyFill="1" applyBorder="1" applyAlignment="1">
      <alignment horizontal="center" vertical="center"/>
    </xf>
    <xf numFmtId="0" fontId="7" fillId="58" borderId="7" xfId="232" applyFont="1" applyFill="1" applyBorder="1" applyAlignment="1">
      <alignment horizontal="center" vertical="center"/>
    </xf>
    <xf numFmtId="0" fontId="7" fillId="58" borderId="9" xfId="232" applyFont="1" applyFill="1" applyBorder="1" applyAlignment="1">
      <alignment horizontal="center"/>
    </xf>
    <xf numFmtId="0" fontId="7" fillId="58" borderId="42" xfId="232" applyFont="1" applyFill="1" applyBorder="1" applyAlignment="1">
      <alignment horizontal="center"/>
    </xf>
    <xf numFmtId="0" fontId="7" fillId="58" borderId="9" xfId="232" applyFont="1" applyFill="1" applyBorder="1" applyAlignment="1">
      <alignment horizontal="center" vertical="center"/>
    </xf>
    <xf numFmtId="0" fontId="7" fillId="58" borderId="42" xfId="232" applyFont="1" applyFill="1" applyBorder="1" applyAlignment="1">
      <alignment horizontal="center" vertical="center"/>
    </xf>
    <xf numFmtId="0" fontId="7" fillId="2" borderId="8" xfId="232" applyFont="1" applyFill="1" applyBorder="1" applyAlignment="1">
      <alignment horizontal="center"/>
    </xf>
    <xf numFmtId="0" fontId="7" fillId="2" borderId="45" xfId="232" applyFont="1" applyFill="1" applyBorder="1" applyAlignment="1">
      <alignment horizontal="center"/>
    </xf>
    <xf numFmtId="0" fontId="7" fillId="2" borderId="46" xfId="232" applyFont="1" applyFill="1" applyBorder="1" applyAlignment="1">
      <alignment horizontal="center"/>
    </xf>
    <xf numFmtId="0" fontId="8" fillId="2" borderId="48" xfId="232" applyFill="1" applyBorder="1" applyAlignment="1">
      <alignment horizontal="center"/>
    </xf>
    <xf numFmtId="0" fontId="8" fillId="2" borderId="53" xfId="232" applyFill="1" applyBorder="1" applyAlignment="1">
      <alignment horizontal="center"/>
    </xf>
    <xf numFmtId="0" fontId="7" fillId="2" borderId="37" xfId="232" applyFont="1" applyFill="1" applyBorder="1" applyAlignment="1">
      <alignment horizontal="center"/>
    </xf>
    <xf numFmtId="0" fontId="7" fillId="2" borderId="38" xfId="232" applyFont="1" applyFill="1" applyBorder="1" applyAlignment="1">
      <alignment horizontal="center"/>
    </xf>
    <xf numFmtId="0" fontId="8" fillId="2" borderId="47" xfId="232" applyFill="1" applyBorder="1" applyAlignment="1">
      <alignment horizontal="center"/>
    </xf>
    <xf numFmtId="0" fontId="8" fillId="2" borderId="52" xfId="232" applyFill="1" applyBorder="1" applyAlignment="1">
      <alignment horizontal="center"/>
    </xf>
    <xf numFmtId="0" fontId="7" fillId="2" borderId="37" xfId="232" applyFont="1" applyFill="1" applyBorder="1" applyAlignment="1">
      <alignment horizontal="left"/>
    </xf>
    <xf numFmtId="0" fontId="7" fillId="2" borderId="38" xfId="232" applyFont="1" applyFill="1" applyBorder="1" applyAlignment="1">
      <alignment horizontal="left"/>
    </xf>
    <xf numFmtId="0" fontId="7" fillId="58" borderId="8" xfId="232" applyFont="1" applyFill="1" applyBorder="1" applyAlignment="1">
      <alignment horizontal="center" vertical="center"/>
    </xf>
    <xf numFmtId="0" fontId="7" fillId="58" borderId="45" xfId="232" applyFont="1" applyFill="1" applyBorder="1" applyAlignment="1">
      <alignment horizontal="center" vertical="center"/>
    </xf>
    <xf numFmtId="0" fontId="8" fillId="2" borderId="37" xfId="232" applyFill="1" applyBorder="1" applyAlignment="1">
      <alignment horizontal="center"/>
    </xf>
    <xf numFmtId="0" fontId="8" fillId="2" borderId="38" xfId="232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40" xfId="232" applyFont="1" applyFill="1" applyBorder="1" applyAlignment="1">
      <alignment horizontal="center"/>
    </xf>
    <xf numFmtId="0" fontId="7" fillId="2" borderId="54" xfId="232" applyFont="1" applyFill="1" applyBorder="1" applyAlignment="1">
      <alignment horizontal="left"/>
    </xf>
    <xf numFmtId="0" fontId="7" fillId="2" borderId="55" xfId="232" applyFont="1" applyFill="1" applyBorder="1" applyAlignment="1">
      <alignment horizontal="left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</cellXfs>
  <cellStyles count="239">
    <cellStyle name="20% - Énfasis1" xfId="99" builtinId="30" customBuiltin="1"/>
    <cellStyle name="20% - Énfasis1 2" xfId="151" xr:uid="{00000000-0005-0000-0000-000001000000}"/>
    <cellStyle name="20% - Énfasis1 2 2" xfId="212" xr:uid="{00000000-0005-0000-0000-000002000000}"/>
    <cellStyle name="20% - Énfasis1 3" xfId="188" xr:uid="{00000000-0005-0000-0000-000003000000}"/>
    <cellStyle name="20% - Énfasis2" xfId="103" builtinId="34" customBuiltin="1"/>
    <cellStyle name="20% - Énfasis2 2" xfId="153" xr:uid="{00000000-0005-0000-0000-000005000000}"/>
    <cellStyle name="20% - Énfasis2 2 2" xfId="214" xr:uid="{00000000-0005-0000-0000-000006000000}"/>
    <cellStyle name="20% - Énfasis2 3" xfId="190" xr:uid="{00000000-0005-0000-0000-000007000000}"/>
    <cellStyle name="20% - Énfasis3" xfId="107" builtinId="38" customBuiltin="1"/>
    <cellStyle name="20% - Énfasis3 2" xfId="155" xr:uid="{00000000-0005-0000-0000-000009000000}"/>
    <cellStyle name="20% - Énfasis3 2 2" xfId="216" xr:uid="{00000000-0005-0000-0000-00000A000000}"/>
    <cellStyle name="20% - Énfasis3 3" xfId="192" xr:uid="{00000000-0005-0000-0000-00000B000000}"/>
    <cellStyle name="20% - Énfasis4" xfId="111" builtinId="42" customBuiltin="1"/>
    <cellStyle name="20% - Énfasis4 2" xfId="157" xr:uid="{00000000-0005-0000-0000-00000D000000}"/>
    <cellStyle name="20% - Énfasis4 2 2" xfId="218" xr:uid="{00000000-0005-0000-0000-00000E000000}"/>
    <cellStyle name="20% - Énfasis4 3" xfId="194" xr:uid="{00000000-0005-0000-0000-00000F000000}"/>
    <cellStyle name="20% - Énfasis5" xfId="115" builtinId="46" customBuiltin="1"/>
    <cellStyle name="20% - Énfasis5 2" xfId="159" xr:uid="{00000000-0005-0000-0000-000011000000}"/>
    <cellStyle name="20% - Énfasis5 2 2" xfId="220" xr:uid="{00000000-0005-0000-0000-000012000000}"/>
    <cellStyle name="20% - Énfasis5 3" xfId="196" xr:uid="{00000000-0005-0000-0000-000013000000}"/>
    <cellStyle name="20% - Énfasis6" xfId="119" builtinId="50" customBuiltin="1"/>
    <cellStyle name="20% - Énfasis6 2" xfId="161" xr:uid="{00000000-0005-0000-0000-000015000000}"/>
    <cellStyle name="20% - Énfasis6 2 2" xfId="222" xr:uid="{00000000-0005-0000-0000-000016000000}"/>
    <cellStyle name="20% - Énfasis6 3" xfId="198" xr:uid="{00000000-0005-0000-0000-000017000000}"/>
    <cellStyle name="40% - Énfasis1" xfId="100" builtinId="31" customBuiltin="1"/>
    <cellStyle name="40% - Énfasis1 2" xfId="152" xr:uid="{00000000-0005-0000-0000-000019000000}"/>
    <cellStyle name="40% - Énfasis1 2 2" xfId="213" xr:uid="{00000000-0005-0000-0000-00001A000000}"/>
    <cellStyle name="40% - Énfasis1 3" xfId="189" xr:uid="{00000000-0005-0000-0000-00001B000000}"/>
    <cellStyle name="40% - Énfasis2" xfId="104" builtinId="35" customBuiltin="1"/>
    <cellStyle name="40% - Énfasis2 2" xfId="154" xr:uid="{00000000-0005-0000-0000-00001D000000}"/>
    <cellStyle name="40% - Énfasis2 2 2" xfId="215" xr:uid="{00000000-0005-0000-0000-00001E000000}"/>
    <cellStyle name="40% - Énfasis2 3" xfId="191" xr:uid="{00000000-0005-0000-0000-00001F000000}"/>
    <cellStyle name="40% - Énfasis3" xfId="108" builtinId="39" customBuiltin="1"/>
    <cellStyle name="40% - Énfasis3 2" xfId="156" xr:uid="{00000000-0005-0000-0000-000021000000}"/>
    <cellStyle name="40% - Énfasis3 2 2" xfId="217" xr:uid="{00000000-0005-0000-0000-000022000000}"/>
    <cellStyle name="40% - Énfasis3 3" xfId="193" xr:uid="{00000000-0005-0000-0000-000023000000}"/>
    <cellStyle name="40% - Énfasis4" xfId="112" builtinId="43" customBuiltin="1"/>
    <cellStyle name="40% - Énfasis4 2" xfId="158" xr:uid="{00000000-0005-0000-0000-000025000000}"/>
    <cellStyle name="40% - Énfasis4 2 2" xfId="219" xr:uid="{00000000-0005-0000-0000-000026000000}"/>
    <cellStyle name="40% - Énfasis4 3" xfId="195" xr:uid="{00000000-0005-0000-0000-000027000000}"/>
    <cellStyle name="40% - Énfasis5" xfId="116" builtinId="47" customBuiltin="1"/>
    <cellStyle name="40% - Énfasis5 2" xfId="160" xr:uid="{00000000-0005-0000-0000-000029000000}"/>
    <cellStyle name="40% - Énfasis5 2 2" xfId="221" xr:uid="{00000000-0005-0000-0000-00002A000000}"/>
    <cellStyle name="40% - Énfasis5 3" xfId="197" xr:uid="{00000000-0005-0000-0000-00002B000000}"/>
    <cellStyle name="40% - Énfasis6" xfId="120" builtinId="51" customBuiltin="1"/>
    <cellStyle name="40% - Énfasis6 2" xfId="162" xr:uid="{00000000-0005-0000-0000-00002D000000}"/>
    <cellStyle name="40% - Énfasis6 2 2" xfId="223" xr:uid="{00000000-0005-0000-0000-00002E000000}"/>
    <cellStyle name="40% - Énfasis6 3" xfId="199" xr:uid="{00000000-0005-0000-0000-00002F000000}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 2" xfId="77" xr:uid="{00000000-0005-0000-0000-000037000000}"/>
    <cellStyle name="Buena 2 2" xfId="137" xr:uid="{00000000-0005-0000-0000-000038000000}"/>
    <cellStyle name="Buena 3" xfId="168" xr:uid="{00000000-0005-0000-0000-000039000000}"/>
    <cellStyle name="Bueno" xfId="6" builtinId="26" customBuiltin="1"/>
    <cellStyle name="Bueno 2" xfId="235" xr:uid="{00000000-0005-0000-0000-00003A000000}"/>
    <cellStyle name="Cálculo" xfId="11" builtinId="22" customBuiltin="1"/>
    <cellStyle name="Cálculo 2" xfId="82" xr:uid="{00000000-0005-0000-0000-00003C000000}"/>
    <cellStyle name="Cálculo 2 2" xfId="142" xr:uid="{00000000-0005-0000-0000-00003D000000}"/>
    <cellStyle name="Cálculo 3" xfId="173" xr:uid="{00000000-0005-0000-0000-00003E000000}"/>
    <cellStyle name="Celda de comprobación" xfId="13" builtinId="23" customBuiltin="1"/>
    <cellStyle name="Celda de comprobación 2" xfId="84" xr:uid="{00000000-0005-0000-0000-000040000000}"/>
    <cellStyle name="Celda de comprobación 2 2" xfId="144" xr:uid="{00000000-0005-0000-0000-000041000000}"/>
    <cellStyle name="Celda de comprobación 3" xfId="175" xr:uid="{00000000-0005-0000-0000-000042000000}"/>
    <cellStyle name="Celda vinculada" xfId="12" builtinId="24" customBuiltin="1"/>
    <cellStyle name="Celda vinculada 2" xfId="83" xr:uid="{00000000-0005-0000-0000-000044000000}"/>
    <cellStyle name="Celda vinculada 2 2" xfId="143" xr:uid="{00000000-0005-0000-0000-000045000000}"/>
    <cellStyle name="Celda vinculada 3" xfId="174" xr:uid="{00000000-0005-0000-0000-000046000000}"/>
    <cellStyle name="Encabezado 1" xfId="2" builtinId="16" customBuiltin="1"/>
    <cellStyle name="Encabezado 1 2" xfId="234" xr:uid="{00000000-0005-0000-0000-000048000000}"/>
    <cellStyle name="Encabezado 4" xfId="5" builtinId="19" customBuiltin="1"/>
    <cellStyle name="Encabezado 4 2" xfId="76" xr:uid="{00000000-0005-0000-0000-00004A000000}"/>
    <cellStyle name="Encabezado 4 2 2" xfId="136" xr:uid="{00000000-0005-0000-0000-00004B000000}"/>
    <cellStyle name="Encabezado 4 3" xfId="167" xr:uid="{00000000-0005-0000-0000-00004C000000}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 xr:uid="{00000000-0005-0000-0000-000054000000}"/>
    <cellStyle name="Entrada 2 2" xfId="140" xr:uid="{00000000-0005-0000-0000-000055000000}"/>
    <cellStyle name="Entrada 3" xfId="171" xr:uid="{00000000-0005-0000-0000-000056000000}"/>
    <cellStyle name="Incorrecto" xfId="7" builtinId="27" customBuiltin="1"/>
    <cellStyle name="Incorrecto 2" xfId="78" xr:uid="{00000000-0005-0000-0000-000059000000}"/>
    <cellStyle name="Incorrecto 2 2" xfId="138" xr:uid="{00000000-0005-0000-0000-00005A000000}"/>
    <cellStyle name="Incorrecto 3" xfId="169" xr:uid="{00000000-0005-0000-0000-00005B000000}"/>
    <cellStyle name="Millares" xfId="236" builtinId="3"/>
    <cellStyle name="Neutral" xfId="8" builtinId="28" customBuiltin="1"/>
    <cellStyle name="Neutral 2" xfId="79" xr:uid="{00000000-0005-0000-0000-00005E000000}"/>
    <cellStyle name="Neutral 2 2" xfId="139" xr:uid="{00000000-0005-0000-0000-00005F000000}"/>
    <cellStyle name="Neutral 3" xfId="170" xr:uid="{00000000-0005-0000-0000-000060000000}"/>
    <cellStyle name="Normal" xfId="0" builtinId="0" customBuiltin="1"/>
    <cellStyle name="Normal 10" xfId="231" xr:uid="{00000000-0005-0000-0000-000062000000}"/>
    <cellStyle name="Normal 10 2" xfId="238" xr:uid="{00000000-0005-0000-0000-000063000000}"/>
    <cellStyle name="Normal 12" xfId="237" xr:uid="{00000000-0005-0000-0000-000064000000}"/>
    <cellStyle name="Normal 2" xfId="61" xr:uid="{00000000-0005-0000-0000-000065000000}"/>
    <cellStyle name="Normal 2 2" xfId="68" xr:uid="{00000000-0005-0000-0000-000066000000}"/>
    <cellStyle name="Normal 2 2 2" xfId="93" xr:uid="{00000000-0005-0000-0000-000067000000}"/>
    <cellStyle name="Normal 2 2 2 2" xfId="226" xr:uid="{00000000-0005-0000-0000-000068000000}"/>
    <cellStyle name="Normal 2 2 3" xfId="182" xr:uid="{00000000-0005-0000-0000-000069000000}"/>
    <cellStyle name="Normal 2 3" xfId="90" xr:uid="{00000000-0005-0000-0000-00006A000000}"/>
    <cellStyle name="Normal 2 3 2" xfId="208" xr:uid="{00000000-0005-0000-0000-00006B000000}"/>
    <cellStyle name="Normal 2 3 3" xfId="131" xr:uid="{00000000-0005-0000-0000-00006C000000}"/>
    <cellStyle name="Normal 2 4" xfId="200" xr:uid="{00000000-0005-0000-0000-00006D000000}"/>
    <cellStyle name="Normal 2 5" xfId="123" xr:uid="{00000000-0005-0000-0000-00006E000000}"/>
    <cellStyle name="Normal 2 6" xfId="232" xr:uid="{00000000-0005-0000-0000-00006F000000}"/>
    <cellStyle name="Normal 3" xfId="58" xr:uid="{00000000-0005-0000-0000-000070000000}"/>
    <cellStyle name="Normal 3 2" xfId="62" xr:uid="{00000000-0005-0000-0000-000071000000}"/>
    <cellStyle name="Normal 3 2 2" xfId="69" xr:uid="{00000000-0005-0000-0000-000072000000}"/>
    <cellStyle name="Normal 3 2 2 2" xfId="94" xr:uid="{00000000-0005-0000-0000-000073000000}"/>
    <cellStyle name="Normal 3 2 2 2 2" xfId="225" xr:uid="{00000000-0005-0000-0000-000074000000}"/>
    <cellStyle name="Normal 3 2 2 3" xfId="181" xr:uid="{00000000-0005-0000-0000-000075000000}"/>
    <cellStyle name="Normal 3 2 3" xfId="91" xr:uid="{00000000-0005-0000-0000-000076000000}"/>
    <cellStyle name="Normal 3 2 3 2" xfId="207" xr:uid="{00000000-0005-0000-0000-000077000000}"/>
    <cellStyle name="Normal 3 2 3 3" xfId="130" xr:uid="{00000000-0005-0000-0000-000078000000}"/>
    <cellStyle name="Normal 3 2 4" xfId="205" xr:uid="{00000000-0005-0000-0000-000079000000}"/>
    <cellStyle name="Normal 3 2 5" xfId="128" xr:uid="{00000000-0005-0000-0000-00007A000000}"/>
    <cellStyle name="Normal 3 3" xfId="65" xr:uid="{00000000-0005-0000-0000-00007B000000}"/>
    <cellStyle name="Normal 3 3 2" xfId="92" xr:uid="{00000000-0005-0000-0000-00007C000000}"/>
    <cellStyle name="Normal 3 3 2 2" xfId="224" xr:uid="{00000000-0005-0000-0000-00007D000000}"/>
    <cellStyle name="Normal 3 3 2 3" xfId="180" xr:uid="{00000000-0005-0000-0000-00007E000000}"/>
    <cellStyle name="Normal 3 3 3" xfId="204" xr:uid="{00000000-0005-0000-0000-00007F000000}"/>
    <cellStyle name="Normal 3 3 4" xfId="127" xr:uid="{00000000-0005-0000-0000-000080000000}"/>
    <cellStyle name="Normal 3 4" xfId="89" xr:uid="{00000000-0005-0000-0000-000081000000}"/>
    <cellStyle name="Normal 3 4 2" xfId="206" xr:uid="{00000000-0005-0000-0000-000082000000}"/>
    <cellStyle name="Normal 3 4 3" xfId="129" xr:uid="{00000000-0005-0000-0000-000083000000}"/>
    <cellStyle name="Normal 3 5" xfId="124" xr:uid="{00000000-0005-0000-0000-000084000000}"/>
    <cellStyle name="Normal 3 5 2" xfId="201" xr:uid="{00000000-0005-0000-0000-000085000000}"/>
    <cellStyle name="Normal 3 6" xfId="187" xr:uid="{00000000-0005-0000-0000-000086000000}"/>
    <cellStyle name="Normal 3 7" xfId="122" xr:uid="{00000000-0005-0000-0000-000087000000}"/>
    <cellStyle name="Normal 4" xfId="64" xr:uid="{00000000-0005-0000-0000-000088000000}"/>
    <cellStyle name="Normal 4 2" xfId="70" xr:uid="{00000000-0005-0000-0000-000089000000}"/>
    <cellStyle name="Normal 4 2 2" xfId="95" xr:uid="{00000000-0005-0000-0000-00008A000000}"/>
    <cellStyle name="Normal 4 2 3" xfId="163" xr:uid="{00000000-0005-0000-0000-00008B000000}"/>
    <cellStyle name="Normal 4 3" xfId="202" xr:uid="{00000000-0005-0000-0000-00008C000000}"/>
    <cellStyle name="Normal 4 4" xfId="125" xr:uid="{00000000-0005-0000-0000-00008D000000}"/>
    <cellStyle name="Normal 5" xfId="72" xr:uid="{00000000-0005-0000-0000-00008E000000}"/>
    <cellStyle name="Normal 5 2" xfId="184" xr:uid="{00000000-0005-0000-0000-00008F000000}"/>
    <cellStyle name="Normal 5 2 2" xfId="228" xr:uid="{00000000-0005-0000-0000-000090000000}"/>
    <cellStyle name="Normal 5 3" xfId="186" xr:uid="{00000000-0005-0000-0000-000091000000}"/>
    <cellStyle name="Normal 5 3 2" xfId="230" xr:uid="{00000000-0005-0000-0000-000092000000}"/>
    <cellStyle name="Normal 5 4" xfId="149" xr:uid="{00000000-0005-0000-0000-000093000000}"/>
    <cellStyle name="Normal 5 4 2" xfId="210" xr:uid="{00000000-0005-0000-0000-000094000000}"/>
    <cellStyle name="Normal 5 5" xfId="203" xr:uid="{00000000-0005-0000-0000-000095000000}"/>
    <cellStyle name="Normal 5 6" xfId="126" xr:uid="{00000000-0005-0000-0000-000096000000}"/>
    <cellStyle name="Normal 6" xfId="71" xr:uid="{00000000-0005-0000-0000-000097000000}"/>
    <cellStyle name="Normal 6 2" xfId="229" xr:uid="{00000000-0005-0000-0000-000098000000}"/>
    <cellStyle name="Normal 6 3" xfId="185" xr:uid="{00000000-0005-0000-0000-000099000000}"/>
    <cellStyle name="Normal 7" xfId="63" xr:uid="{00000000-0005-0000-0000-00009A000000}"/>
    <cellStyle name="Normal 8" xfId="1" xr:uid="{00000000-0005-0000-0000-00009B000000}"/>
    <cellStyle name="Normal 9" xfId="96" xr:uid="{00000000-0005-0000-0000-00009C000000}"/>
    <cellStyle name="Notas" xfId="15" builtinId="10" customBuiltin="1"/>
    <cellStyle name="Notas 2" xfId="86" xr:uid="{00000000-0005-0000-0000-00009E000000}"/>
    <cellStyle name="Notas 2 2" xfId="183" xr:uid="{00000000-0005-0000-0000-00009F000000}"/>
    <cellStyle name="Notas 2 2 2" xfId="227" xr:uid="{00000000-0005-0000-0000-0000A0000000}"/>
    <cellStyle name="Notas 2 3" xfId="209" xr:uid="{00000000-0005-0000-0000-0000A1000000}"/>
    <cellStyle name="Notas 2 4" xfId="146" xr:uid="{00000000-0005-0000-0000-0000A2000000}"/>
    <cellStyle name="Notas 3" xfId="177" xr:uid="{00000000-0005-0000-0000-0000A3000000}"/>
    <cellStyle name="Notas 4" xfId="150" xr:uid="{00000000-0005-0000-0000-0000A4000000}"/>
    <cellStyle name="Notas 4 2" xfId="211" xr:uid="{00000000-0005-0000-0000-0000A5000000}"/>
    <cellStyle name="Salida" xfId="10" builtinId="21" customBuiltin="1"/>
    <cellStyle name="Salida 2" xfId="81" xr:uid="{00000000-0005-0000-0000-0000A7000000}"/>
    <cellStyle name="Salida 2 2" xfId="141" xr:uid="{00000000-0005-0000-0000-0000A8000000}"/>
    <cellStyle name="Salida 3" xfId="172" xr:uid="{00000000-0005-0000-0000-0000A9000000}"/>
    <cellStyle name="SAPBEXaggData" xfId="18" xr:uid="{00000000-0005-0000-0000-0000AA000000}"/>
    <cellStyle name="SAPBEXaggDataEmph" xfId="19" xr:uid="{00000000-0005-0000-0000-0000AB000000}"/>
    <cellStyle name="SAPBEXaggItem" xfId="20" xr:uid="{00000000-0005-0000-0000-0000AC000000}"/>
    <cellStyle name="SAPBEXaggItemX" xfId="21" xr:uid="{00000000-0005-0000-0000-0000AD000000}"/>
    <cellStyle name="SAPBEXchaText" xfId="22" xr:uid="{00000000-0005-0000-0000-0000AE000000}"/>
    <cellStyle name="SAPBEXexcBad7" xfId="23" xr:uid="{00000000-0005-0000-0000-0000AF000000}"/>
    <cellStyle name="SAPBEXexcBad8" xfId="24" xr:uid="{00000000-0005-0000-0000-0000B0000000}"/>
    <cellStyle name="SAPBEXexcBad9" xfId="25" xr:uid="{00000000-0005-0000-0000-0000B1000000}"/>
    <cellStyle name="SAPBEXexcCritical4" xfId="26" xr:uid="{00000000-0005-0000-0000-0000B2000000}"/>
    <cellStyle name="SAPBEXexcCritical5" xfId="27" xr:uid="{00000000-0005-0000-0000-0000B3000000}"/>
    <cellStyle name="SAPBEXexcCritical6" xfId="28" xr:uid="{00000000-0005-0000-0000-0000B4000000}"/>
    <cellStyle name="SAPBEXexcGood1" xfId="29" xr:uid="{00000000-0005-0000-0000-0000B5000000}"/>
    <cellStyle name="SAPBEXexcGood2" xfId="30" xr:uid="{00000000-0005-0000-0000-0000B6000000}"/>
    <cellStyle name="SAPBEXexcGood3" xfId="31" xr:uid="{00000000-0005-0000-0000-0000B7000000}"/>
    <cellStyle name="SAPBEXfilterDrill" xfId="32" xr:uid="{00000000-0005-0000-0000-0000B8000000}"/>
    <cellStyle name="SAPBEXfilterItem" xfId="33" xr:uid="{00000000-0005-0000-0000-0000B9000000}"/>
    <cellStyle name="SAPBEXfilterText" xfId="34" xr:uid="{00000000-0005-0000-0000-0000BA000000}"/>
    <cellStyle name="SAPBEXformats" xfId="35" xr:uid="{00000000-0005-0000-0000-0000BB000000}"/>
    <cellStyle name="SAPBEXheaderItem" xfId="36" xr:uid="{00000000-0005-0000-0000-0000BC000000}"/>
    <cellStyle name="SAPBEXheaderItem 2" xfId="66" xr:uid="{00000000-0005-0000-0000-0000BD000000}"/>
    <cellStyle name="SAPBEXheaderItem 3" xfId="59" xr:uid="{00000000-0005-0000-0000-0000BE000000}"/>
    <cellStyle name="SAPBEXheaderText" xfId="37" xr:uid="{00000000-0005-0000-0000-0000BF000000}"/>
    <cellStyle name="SAPBEXheaderText 2" xfId="67" xr:uid="{00000000-0005-0000-0000-0000C0000000}"/>
    <cellStyle name="SAPBEXheaderText 3" xfId="60" xr:uid="{00000000-0005-0000-0000-0000C1000000}"/>
    <cellStyle name="SAPBEXHLevel0" xfId="38" xr:uid="{00000000-0005-0000-0000-0000C2000000}"/>
    <cellStyle name="SAPBEXHLevel0X" xfId="39" xr:uid="{00000000-0005-0000-0000-0000C3000000}"/>
    <cellStyle name="SAPBEXHLevel1" xfId="40" xr:uid="{00000000-0005-0000-0000-0000C4000000}"/>
    <cellStyle name="SAPBEXHLevel1X" xfId="41" xr:uid="{00000000-0005-0000-0000-0000C5000000}"/>
    <cellStyle name="SAPBEXHLevel2" xfId="42" xr:uid="{00000000-0005-0000-0000-0000C6000000}"/>
    <cellStyle name="SAPBEXHLevel2X" xfId="43" xr:uid="{00000000-0005-0000-0000-0000C7000000}"/>
    <cellStyle name="SAPBEXHLevel3" xfId="44" xr:uid="{00000000-0005-0000-0000-0000C8000000}"/>
    <cellStyle name="SAPBEXHLevel3X" xfId="45" xr:uid="{00000000-0005-0000-0000-0000C9000000}"/>
    <cellStyle name="SAPBEXinputData" xfId="46" xr:uid="{00000000-0005-0000-0000-0000CA000000}"/>
    <cellStyle name="SAPBEXresData" xfId="47" xr:uid="{00000000-0005-0000-0000-0000CB000000}"/>
    <cellStyle name="SAPBEXresDataEmph" xfId="48" xr:uid="{00000000-0005-0000-0000-0000CC000000}"/>
    <cellStyle name="SAPBEXresItem" xfId="49" xr:uid="{00000000-0005-0000-0000-0000CD000000}"/>
    <cellStyle name="SAPBEXresItemX" xfId="50" xr:uid="{00000000-0005-0000-0000-0000CE000000}"/>
    <cellStyle name="SAPBEXstdData" xfId="51" xr:uid="{00000000-0005-0000-0000-0000CF000000}"/>
    <cellStyle name="SAPBEXstdDataEmph" xfId="52" xr:uid="{00000000-0005-0000-0000-0000D0000000}"/>
    <cellStyle name="SAPBEXstdItem" xfId="53" xr:uid="{00000000-0005-0000-0000-0000D1000000}"/>
    <cellStyle name="SAPBEXstdItemX" xfId="54" xr:uid="{00000000-0005-0000-0000-0000D2000000}"/>
    <cellStyle name="SAPBEXtitle" xfId="55" xr:uid="{00000000-0005-0000-0000-0000D3000000}"/>
    <cellStyle name="SAPBEXundefined" xfId="56" xr:uid="{00000000-0005-0000-0000-0000D4000000}"/>
    <cellStyle name="Sheet Title" xfId="57" xr:uid="{00000000-0005-0000-0000-0000D5000000}"/>
    <cellStyle name="Texto de advertencia" xfId="14" builtinId="11" customBuiltin="1"/>
    <cellStyle name="Texto de advertencia 2" xfId="85" xr:uid="{00000000-0005-0000-0000-0000D7000000}"/>
    <cellStyle name="Texto de advertencia 2 2" xfId="145" xr:uid="{00000000-0005-0000-0000-0000D8000000}"/>
    <cellStyle name="Texto de advertencia 3" xfId="176" xr:uid="{00000000-0005-0000-0000-0000D9000000}"/>
    <cellStyle name="Texto explicativo" xfId="16" builtinId="53" customBuiltin="1"/>
    <cellStyle name="Texto explicativo 2" xfId="87" xr:uid="{00000000-0005-0000-0000-0000DB000000}"/>
    <cellStyle name="Texto explicativo 2 2" xfId="147" xr:uid="{00000000-0005-0000-0000-0000DC000000}"/>
    <cellStyle name="Texto explicativo 3" xfId="178" xr:uid="{00000000-0005-0000-0000-0000DD000000}"/>
    <cellStyle name="Título" xfId="97" builtinId="15" customBuiltin="1"/>
    <cellStyle name="Título 1 2" xfId="73" xr:uid="{00000000-0005-0000-0000-0000DF000000}"/>
    <cellStyle name="Título 1 2 2" xfId="133" xr:uid="{00000000-0005-0000-0000-0000E0000000}"/>
    <cellStyle name="Título 1 3" xfId="164" xr:uid="{00000000-0005-0000-0000-0000E1000000}"/>
    <cellStyle name="Título 2" xfId="3" builtinId="17" customBuiltin="1"/>
    <cellStyle name="Título 2 2" xfId="74" xr:uid="{00000000-0005-0000-0000-0000E3000000}"/>
    <cellStyle name="Título 2 2 2" xfId="134" xr:uid="{00000000-0005-0000-0000-0000E4000000}"/>
    <cellStyle name="Título 2 3" xfId="165" xr:uid="{00000000-0005-0000-0000-0000E5000000}"/>
    <cellStyle name="Título 3" xfId="4" builtinId="18" customBuiltin="1"/>
    <cellStyle name="Título 3 2" xfId="75" xr:uid="{00000000-0005-0000-0000-0000E7000000}"/>
    <cellStyle name="Título 3 2 2" xfId="135" xr:uid="{00000000-0005-0000-0000-0000E8000000}"/>
    <cellStyle name="Título 3 3" xfId="166" xr:uid="{00000000-0005-0000-0000-0000E9000000}"/>
    <cellStyle name="Título 4" xfId="132" xr:uid="{00000000-0005-0000-0000-0000EA000000}"/>
    <cellStyle name="Título 4 2" xfId="233" xr:uid="{00000000-0005-0000-0000-0000EB000000}"/>
    <cellStyle name="Total" xfId="17" builtinId="25" customBuiltin="1"/>
    <cellStyle name="Total 2" xfId="88" xr:uid="{00000000-0005-0000-0000-0000ED000000}"/>
    <cellStyle name="Total 2 2" xfId="148" xr:uid="{00000000-0005-0000-0000-0000EE000000}"/>
    <cellStyle name="Total 3" xfId="179" xr:uid="{00000000-0005-0000-0000-0000E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68035</xdr:rowOff>
    </xdr:from>
    <xdr:to>
      <xdr:col>1</xdr:col>
      <xdr:colOff>2438400</xdr:colOff>
      <xdr:row>5</xdr:row>
      <xdr:rowOff>149679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84571"/>
          <a:ext cx="2438400" cy="734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I173"/>
  <sheetViews>
    <sheetView showGridLines="0" tabSelected="1" zoomScale="70" zoomScaleNormal="70" workbookViewId="0"/>
  </sheetViews>
  <sheetFormatPr baseColWidth="10" defaultColWidth="11.42578125" defaultRowHeight="12.75" x14ac:dyDescent="0.2"/>
  <cols>
    <col min="1" max="1" width="2" style="1" customWidth="1"/>
    <col min="2" max="2" width="53.140625" style="1" customWidth="1"/>
    <col min="3" max="3" width="50.28515625" style="1" customWidth="1"/>
    <col min="4" max="4" width="10.140625" style="1" hidden="1" customWidth="1"/>
    <col min="5" max="5" width="4.42578125" style="1" hidden="1" customWidth="1"/>
    <col min="6" max="6" width="13.85546875" style="1" hidden="1" customWidth="1"/>
    <col min="7" max="7" width="3.7109375" style="1" hidden="1" customWidth="1"/>
    <col min="8" max="8" width="9.28515625" style="1" hidden="1" customWidth="1"/>
    <col min="9" max="9" width="22.5703125" style="1" bestFit="1" customWidth="1"/>
    <col min="10" max="10" width="21.5703125" style="1" bestFit="1" customWidth="1"/>
    <col min="11" max="11" width="25.7109375" style="1" bestFit="1" customWidth="1"/>
    <col min="12" max="12" width="1.5703125" customWidth="1"/>
    <col min="13" max="13" width="36.5703125" customWidth="1"/>
    <col min="14" max="14" width="13.7109375" bestFit="1" customWidth="1"/>
    <col min="15" max="15" width="15.28515625" bestFit="1" customWidth="1"/>
    <col min="16" max="16" width="13.85546875" bestFit="1" customWidth="1"/>
    <col min="36" max="16384" width="11.42578125" style="1"/>
  </cols>
  <sheetData>
    <row r="2" spans="2:11" ht="13.5" thickBot="1" x14ac:dyDescent="0.25"/>
    <row r="3" spans="2:11" ht="18.75" x14ac:dyDescent="0.3">
      <c r="B3" s="93" t="s">
        <v>60</v>
      </c>
      <c r="C3" s="94"/>
      <c r="D3" s="94"/>
      <c r="E3" s="94"/>
      <c r="F3" s="94"/>
      <c r="G3" s="94"/>
      <c r="H3" s="94"/>
      <c r="I3" s="94"/>
      <c r="J3" s="94"/>
      <c r="K3" s="95"/>
    </row>
    <row r="4" spans="2:11" ht="15.75" x14ac:dyDescent="0.25">
      <c r="B4" s="96"/>
      <c r="C4" s="97"/>
      <c r="D4" s="97"/>
      <c r="E4" s="97"/>
      <c r="F4" s="97"/>
      <c r="G4" s="97"/>
      <c r="H4" s="97"/>
      <c r="I4" s="97"/>
      <c r="J4" s="97"/>
      <c r="K4" s="98"/>
    </row>
    <row r="5" spans="2:11" ht="15.75" x14ac:dyDescent="0.25">
      <c r="B5" s="96" t="s">
        <v>61</v>
      </c>
      <c r="C5" s="97"/>
      <c r="D5" s="97"/>
      <c r="E5" s="97"/>
      <c r="F5" s="97"/>
      <c r="G5" s="97"/>
      <c r="H5" s="97"/>
      <c r="I5" s="97"/>
      <c r="J5" s="97"/>
      <c r="K5" s="98"/>
    </row>
    <row r="6" spans="2:11" ht="15.75" thickBot="1" x14ac:dyDescent="0.25">
      <c r="B6" s="87" t="s">
        <v>77</v>
      </c>
      <c r="C6" s="88"/>
      <c r="D6" s="88"/>
      <c r="E6" s="88"/>
      <c r="F6" s="88"/>
      <c r="G6" s="88"/>
      <c r="H6" s="88"/>
      <c r="I6" s="88"/>
      <c r="J6" s="88"/>
      <c r="K6" s="89"/>
    </row>
    <row r="7" spans="2:11" ht="15" customHeight="1" x14ac:dyDescent="0.2">
      <c r="B7" s="64" t="s">
        <v>0</v>
      </c>
      <c r="C7" s="65"/>
      <c r="D7" s="65"/>
      <c r="E7" s="65"/>
      <c r="F7" s="65"/>
      <c r="G7" s="65"/>
      <c r="H7" s="65"/>
      <c r="I7" s="65"/>
      <c r="J7" s="68" t="s">
        <v>62</v>
      </c>
      <c r="K7" s="70" t="s">
        <v>63</v>
      </c>
    </row>
    <row r="8" spans="2:11" ht="13.5" thickBot="1" x14ac:dyDescent="0.25">
      <c r="B8" s="66"/>
      <c r="C8" s="67"/>
      <c r="D8" s="67"/>
      <c r="E8" s="67"/>
      <c r="F8" s="67"/>
      <c r="G8" s="67"/>
      <c r="H8" s="67"/>
      <c r="I8" s="67"/>
      <c r="J8" s="69"/>
      <c r="K8" s="71"/>
    </row>
    <row r="9" spans="2:11" ht="15.75" thickBot="1" x14ac:dyDescent="0.25">
      <c r="B9" s="61" t="s">
        <v>75</v>
      </c>
      <c r="C9" s="62"/>
      <c r="D9" s="62"/>
      <c r="E9" s="62"/>
      <c r="F9" s="62"/>
      <c r="G9" s="62"/>
      <c r="H9" s="62"/>
      <c r="I9" s="62"/>
      <c r="J9" s="62"/>
      <c r="K9" s="63"/>
    </row>
    <row r="10" spans="2:11" ht="15" x14ac:dyDescent="0.25">
      <c r="B10" s="91" t="s">
        <v>64</v>
      </c>
      <c r="C10" s="92"/>
      <c r="D10" s="55"/>
      <c r="E10" s="56"/>
      <c r="F10" s="56"/>
      <c r="G10" s="56"/>
      <c r="H10" s="57"/>
      <c r="I10" s="58"/>
      <c r="J10" s="59">
        <v>656956741</v>
      </c>
      <c r="K10" s="60">
        <v>656956741</v>
      </c>
    </row>
    <row r="11" spans="2:11" ht="15" x14ac:dyDescent="0.25">
      <c r="B11" s="81" t="s">
        <v>65</v>
      </c>
      <c r="C11" s="82"/>
      <c r="D11" s="48"/>
      <c r="E11" s="24"/>
      <c r="F11" s="24"/>
      <c r="G11" s="24"/>
      <c r="H11" s="43"/>
      <c r="I11" s="46"/>
      <c r="J11" s="25">
        <v>0</v>
      </c>
      <c r="K11" s="26">
        <v>0</v>
      </c>
    </row>
    <row r="12" spans="2:11" ht="15" x14ac:dyDescent="0.25">
      <c r="B12" s="81" t="s">
        <v>66</v>
      </c>
      <c r="C12" s="82"/>
      <c r="D12" s="48"/>
      <c r="E12" s="24"/>
      <c r="F12" s="24"/>
      <c r="G12" s="24"/>
      <c r="H12" s="43"/>
      <c r="I12" s="46"/>
      <c r="J12" s="25">
        <v>0</v>
      </c>
      <c r="K12" s="26">
        <v>0</v>
      </c>
    </row>
    <row r="13" spans="2:11" ht="15" x14ac:dyDescent="0.25">
      <c r="B13" s="81" t="s">
        <v>67</v>
      </c>
      <c r="C13" s="82"/>
      <c r="D13" s="48"/>
      <c r="E13" s="24"/>
      <c r="F13" s="24"/>
      <c r="G13" s="24"/>
      <c r="H13" s="43"/>
      <c r="I13" s="46"/>
      <c r="J13" s="25">
        <v>0</v>
      </c>
      <c r="K13" s="26">
        <v>0</v>
      </c>
    </row>
    <row r="14" spans="2:11" ht="15" x14ac:dyDescent="0.25">
      <c r="B14" s="81" t="s">
        <v>68</v>
      </c>
      <c r="C14" s="82"/>
      <c r="D14" s="48"/>
      <c r="E14" s="24"/>
      <c r="F14" s="24"/>
      <c r="G14" s="24"/>
      <c r="H14" s="43"/>
      <c r="I14" s="46"/>
      <c r="J14" s="25">
        <v>0</v>
      </c>
      <c r="K14" s="26">
        <v>0</v>
      </c>
    </row>
    <row r="15" spans="2:11" ht="15" x14ac:dyDescent="0.25">
      <c r="B15" s="81" t="s">
        <v>69</v>
      </c>
      <c r="C15" s="82"/>
      <c r="D15" s="48"/>
      <c r="E15" s="24"/>
      <c r="F15" s="24"/>
      <c r="G15" s="24"/>
      <c r="H15" s="43"/>
      <c r="I15" s="46"/>
      <c r="J15" s="25">
        <v>0</v>
      </c>
      <c r="K15" s="26">
        <v>0</v>
      </c>
    </row>
    <row r="16" spans="2:11" ht="15" x14ac:dyDescent="0.25">
      <c r="B16" s="85"/>
      <c r="C16" s="86"/>
      <c r="D16" s="48"/>
      <c r="E16" s="24"/>
      <c r="F16" s="24"/>
      <c r="G16" s="24"/>
      <c r="H16" s="43"/>
      <c r="I16" s="46"/>
      <c r="J16" s="25"/>
      <c r="K16" s="26"/>
    </row>
    <row r="17" spans="2:11" ht="15" x14ac:dyDescent="0.25">
      <c r="B17" s="77" t="s">
        <v>76</v>
      </c>
      <c r="C17" s="78"/>
      <c r="D17" s="78"/>
      <c r="E17" s="78"/>
      <c r="F17" s="78"/>
      <c r="G17" s="78"/>
      <c r="H17" s="78"/>
      <c r="I17" s="90"/>
      <c r="J17" s="28">
        <f>SUM(J10:J16)</f>
        <v>656956741</v>
      </c>
      <c r="K17" s="28">
        <f>SUM(K10:K16)</f>
        <v>656956741</v>
      </c>
    </row>
    <row r="18" spans="2:11" ht="15.75" thickBot="1" x14ac:dyDescent="0.3">
      <c r="B18" s="75"/>
      <c r="C18" s="76"/>
      <c r="D18" s="40"/>
      <c r="E18" s="29"/>
      <c r="F18" s="30"/>
      <c r="G18" s="30"/>
      <c r="H18" s="44"/>
      <c r="I18" s="47"/>
      <c r="J18" s="29"/>
      <c r="K18" s="31"/>
    </row>
    <row r="19" spans="2:11" ht="15.75" thickBot="1" x14ac:dyDescent="0.25">
      <c r="B19" s="83" t="s">
        <v>70</v>
      </c>
      <c r="C19" s="84"/>
      <c r="D19" s="84"/>
      <c r="E19" s="84"/>
      <c r="F19" s="84"/>
      <c r="G19" s="84"/>
      <c r="H19" s="84"/>
      <c r="I19" s="84"/>
      <c r="J19" s="53"/>
      <c r="K19" s="54"/>
    </row>
    <row r="20" spans="2:11" ht="15" x14ac:dyDescent="0.2">
      <c r="B20" s="79"/>
      <c r="C20" s="80"/>
      <c r="D20" s="33"/>
      <c r="E20" s="23"/>
      <c r="F20" s="23"/>
      <c r="G20" s="23"/>
      <c r="H20" s="42"/>
      <c r="I20" s="45"/>
      <c r="J20" s="33"/>
      <c r="K20" s="32"/>
    </row>
    <row r="21" spans="2:11" ht="15" x14ac:dyDescent="0.25">
      <c r="B21" s="81" t="s">
        <v>71</v>
      </c>
      <c r="C21" s="82"/>
      <c r="D21" s="48"/>
      <c r="E21" s="24"/>
      <c r="F21" s="24"/>
      <c r="G21" s="24"/>
      <c r="H21" s="43"/>
      <c r="I21" s="15"/>
      <c r="J21" s="25">
        <v>0</v>
      </c>
      <c r="K21" s="26">
        <v>0</v>
      </c>
    </row>
    <row r="22" spans="2:11" ht="15" x14ac:dyDescent="0.25">
      <c r="B22" s="81" t="s">
        <v>72</v>
      </c>
      <c r="C22" s="82"/>
      <c r="D22" s="48"/>
      <c r="E22" s="24"/>
      <c r="F22" s="24"/>
      <c r="G22" s="24"/>
      <c r="H22" s="43"/>
      <c r="I22" s="15"/>
      <c r="J22" s="25">
        <v>0</v>
      </c>
      <c r="K22" s="26">
        <v>0</v>
      </c>
    </row>
    <row r="23" spans="2:11" ht="15" x14ac:dyDescent="0.25">
      <c r="B23" s="85"/>
      <c r="C23" s="86"/>
      <c r="D23" s="49"/>
      <c r="E23" s="34"/>
      <c r="F23" s="27"/>
      <c r="G23" s="27"/>
      <c r="H23" s="50"/>
      <c r="I23" s="46"/>
      <c r="J23" s="35"/>
      <c r="K23" s="36"/>
    </row>
    <row r="24" spans="2:11" ht="15" x14ac:dyDescent="0.25">
      <c r="B24" s="77" t="s">
        <v>73</v>
      </c>
      <c r="C24" s="78"/>
      <c r="D24" s="78"/>
      <c r="E24" s="78"/>
      <c r="F24" s="78"/>
      <c r="G24" s="78"/>
      <c r="H24" s="78"/>
      <c r="I24" s="78"/>
      <c r="J24" s="37">
        <v>0</v>
      </c>
      <c r="K24" s="38">
        <v>0</v>
      </c>
    </row>
    <row r="25" spans="2:11" ht="13.5" thickBot="1" x14ac:dyDescent="0.25">
      <c r="B25" s="75"/>
      <c r="C25" s="76"/>
      <c r="D25" s="40"/>
      <c r="E25" s="29"/>
      <c r="F25" s="29"/>
      <c r="G25" s="29"/>
      <c r="H25" s="51"/>
      <c r="I25" s="52"/>
      <c r="J25" s="40"/>
      <c r="K25" s="39"/>
    </row>
    <row r="26" spans="2:11" ht="15.75" thickBot="1" x14ac:dyDescent="0.3">
      <c r="B26" s="72" t="s">
        <v>74</v>
      </c>
      <c r="C26" s="73"/>
      <c r="D26" s="73"/>
      <c r="E26" s="73"/>
      <c r="F26" s="73"/>
      <c r="G26" s="73"/>
      <c r="H26" s="73"/>
      <c r="I26" s="74"/>
      <c r="J26" s="41">
        <f>SUM(J17,J24)</f>
        <v>656956741</v>
      </c>
      <c r="K26" s="41">
        <f>SUM(K17,K24)</f>
        <v>656956741</v>
      </c>
    </row>
    <row r="28" spans="2:11" customFormat="1" x14ac:dyDescent="0.2"/>
    <row r="29" spans="2:11" customFormat="1" x14ac:dyDescent="0.2"/>
    <row r="30" spans="2:11" customFormat="1" x14ac:dyDescent="0.2"/>
    <row r="31" spans="2:11" customFormat="1" x14ac:dyDescent="0.2"/>
    <row r="32" spans="2:11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</sheetData>
  <mergeCells count="25">
    <mergeCell ref="B3:K3"/>
    <mergeCell ref="B4:K4"/>
    <mergeCell ref="B5:K5"/>
    <mergeCell ref="B6:K6"/>
    <mergeCell ref="B17:I17"/>
    <mergeCell ref="B12:C12"/>
    <mergeCell ref="B13:C13"/>
    <mergeCell ref="B14:C14"/>
    <mergeCell ref="B15:C15"/>
    <mergeCell ref="B16:C16"/>
    <mergeCell ref="B10:C10"/>
    <mergeCell ref="B11:C11"/>
    <mergeCell ref="B9:K9"/>
    <mergeCell ref="B7:I8"/>
    <mergeCell ref="J7:J8"/>
    <mergeCell ref="K7:K8"/>
    <mergeCell ref="B26:I26"/>
    <mergeCell ref="B25:C25"/>
    <mergeCell ref="B24:I24"/>
    <mergeCell ref="B18:C18"/>
    <mergeCell ref="B20:C20"/>
    <mergeCell ref="B21:C21"/>
    <mergeCell ref="B19:I19"/>
    <mergeCell ref="B22:C22"/>
    <mergeCell ref="B23:C23"/>
  </mergeCells>
  <printOptions horizontalCentered="1"/>
  <pageMargins left="0" right="0" top="0" bottom="0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17" t="s">
        <v>11</v>
      </c>
      <c r="C3" s="17" t="s">
        <v>12</v>
      </c>
      <c r="D3" s="17"/>
      <c r="E3" s="17" t="s">
        <v>13</v>
      </c>
      <c r="F3" s="17" t="s">
        <v>14</v>
      </c>
      <c r="G3" s="17"/>
      <c r="H3" s="17"/>
      <c r="I3" s="17"/>
      <c r="J3" s="17"/>
      <c r="K3" s="17"/>
    </row>
    <row r="4" spans="2:11" x14ac:dyDescent="0.2">
      <c r="B4" s="19" t="s">
        <v>52</v>
      </c>
      <c r="C4" s="19" t="s">
        <v>53</v>
      </c>
      <c r="D4" s="17"/>
      <c r="E4" s="17" t="str">
        <f>+VLOOKUP(MID(B4,4,3),$I$4:$J$15,2,FALSE)</f>
        <v>Enero</v>
      </c>
      <c r="F4" s="17" t="str">
        <f>+VLOOKUP(RIGHT(B4,3),$I$4:$J$15,2,FALSE)</f>
        <v>Marzo</v>
      </c>
      <c r="G4" s="17"/>
      <c r="H4" s="17"/>
      <c r="I4" s="17" t="s">
        <v>17</v>
      </c>
      <c r="J4" s="17" t="s">
        <v>15</v>
      </c>
      <c r="K4" s="18" t="s">
        <v>18</v>
      </c>
    </row>
    <row r="5" spans="2:11" x14ac:dyDescent="0.2">
      <c r="B5" s="17"/>
      <c r="C5" s="17"/>
      <c r="D5" s="17"/>
      <c r="E5" s="17" t="str">
        <f>+VLOOKUP(E4,$J$4:$K$15,2,FALSE)</f>
        <v>01</v>
      </c>
      <c r="F5" s="17" t="str">
        <f>+VLOOKUP(F4,$J$4:$K$15,2,FALSE)</f>
        <v>03</v>
      </c>
      <c r="G5" s="17"/>
      <c r="H5" s="17"/>
      <c r="I5" s="17" t="s">
        <v>20</v>
      </c>
      <c r="J5" s="17" t="s">
        <v>21</v>
      </c>
      <c r="K5" s="18" t="s">
        <v>22</v>
      </c>
    </row>
    <row r="6" spans="2:11" x14ac:dyDescent="0.2">
      <c r="B6" s="17" t="s">
        <v>23</v>
      </c>
      <c r="C6" s="17"/>
      <c r="D6" s="17"/>
      <c r="E6" s="17"/>
      <c r="F6" s="17"/>
      <c r="G6" s="17"/>
      <c r="H6" s="17"/>
      <c r="I6" s="17" t="s">
        <v>24</v>
      </c>
      <c r="J6" s="17" t="s">
        <v>16</v>
      </c>
      <c r="K6" s="18" t="s">
        <v>19</v>
      </c>
    </row>
    <row r="7" spans="2:11" x14ac:dyDescent="0.2">
      <c r="B7" s="17"/>
      <c r="C7" s="17"/>
      <c r="D7" s="17"/>
      <c r="E7" s="17"/>
      <c r="F7" s="17"/>
      <c r="G7" s="17"/>
      <c r="H7" s="17"/>
      <c r="I7" s="17" t="s">
        <v>25</v>
      </c>
      <c r="J7" s="17" t="s">
        <v>26</v>
      </c>
      <c r="K7" s="18" t="s">
        <v>27</v>
      </c>
    </row>
    <row r="8" spans="2:11" x14ac:dyDescent="0.2">
      <c r="B8" s="17"/>
      <c r="C8" s="17"/>
      <c r="D8" s="17"/>
      <c r="E8" s="17"/>
      <c r="F8" s="17"/>
      <c r="G8" s="17"/>
      <c r="H8" s="17"/>
      <c r="I8" s="17" t="s">
        <v>28</v>
      </c>
      <c r="J8" s="17" t="s">
        <v>29</v>
      </c>
      <c r="K8" s="18" t="s">
        <v>30</v>
      </c>
    </row>
    <row r="9" spans="2:11" x14ac:dyDescent="0.2">
      <c r="B9" s="17"/>
      <c r="C9" s="17"/>
      <c r="D9" s="17"/>
      <c r="E9" s="17"/>
      <c r="F9" s="17"/>
      <c r="G9" s="17"/>
      <c r="H9" s="17"/>
      <c r="I9" s="17" t="s">
        <v>31</v>
      </c>
      <c r="J9" s="17" t="s">
        <v>32</v>
      </c>
      <c r="K9" s="18" t="s">
        <v>33</v>
      </c>
    </row>
    <row r="10" spans="2:11" x14ac:dyDescent="0.2">
      <c r="B10" s="17" t="str">
        <f>CONCATENATE("Periodo de ", E4, " a ",F4," del ","20"&amp;C4)</f>
        <v>Periodo de Enero a Marzo del 2020</v>
      </c>
      <c r="C10" s="17"/>
      <c r="D10" s="17"/>
      <c r="E10" s="17"/>
      <c r="F10" s="17"/>
      <c r="G10" s="17"/>
      <c r="H10" s="17"/>
      <c r="I10" s="17" t="s">
        <v>34</v>
      </c>
      <c r="J10" s="17" t="s">
        <v>35</v>
      </c>
      <c r="K10" s="18" t="s">
        <v>36</v>
      </c>
    </row>
    <row r="11" spans="2:11" x14ac:dyDescent="0.2">
      <c r="B11" s="17"/>
      <c r="C11" s="17"/>
      <c r="D11" s="17"/>
      <c r="E11" s="17"/>
      <c r="F11" s="17"/>
      <c r="G11" s="17"/>
      <c r="H11" s="17"/>
      <c r="I11" s="17" t="s">
        <v>37</v>
      </c>
      <c r="J11" s="17" t="s">
        <v>38</v>
      </c>
      <c r="K11" s="18" t="s">
        <v>39</v>
      </c>
    </row>
    <row r="12" spans="2:11" x14ac:dyDescent="0.2">
      <c r="B12" s="17"/>
      <c r="C12" s="17"/>
      <c r="D12" s="17"/>
      <c r="E12" s="17"/>
      <c r="F12" s="17"/>
      <c r="G12" s="17"/>
      <c r="H12" s="17"/>
      <c r="I12" s="17" t="s">
        <v>40</v>
      </c>
      <c r="J12" s="17" t="s">
        <v>41</v>
      </c>
      <c r="K12" s="18" t="s">
        <v>42</v>
      </c>
    </row>
    <row r="13" spans="2:11" x14ac:dyDescent="0.2">
      <c r="B13" s="17"/>
      <c r="C13" s="17"/>
      <c r="D13" s="17"/>
      <c r="E13" s="17"/>
      <c r="F13" s="17"/>
      <c r="G13" s="17"/>
      <c r="H13" s="17"/>
      <c r="I13" s="17" t="s">
        <v>43</v>
      </c>
      <c r="J13" s="17" t="s">
        <v>44</v>
      </c>
      <c r="K13" s="18" t="s">
        <v>45</v>
      </c>
    </row>
    <row r="14" spans="2:11" x14ac:dyDescent="0.2">
      <c r="B14" s="17"/>
      <c r="C14" s="17"/>
      <c r="D14" s="17"/>
      <c r="E14" s="17"/>
      <c r="F14" s="17"/>
      <c r="G14" s="17"/>
      <c r="H14" s="17"/>
      <c r="I14" s="17" t="s">
        <v>46</v>
      </c>
      <c r="J14" s="17" t="s">
        <v>47</v>
      </c>
      <c r="K14" s="18" t="s">
        <v>48</v>
      </c>
    </row>
    <row r="15" spans="2:11" x14ac:dyDescent="0.2">
      <c r="B15" s="17"/>
      <c r="C15" s="17"/>
      <c r="D15" s="17"/>
      <c r="E15" s="17"/>
      <c r="F15" s="17"/>
      <c r="G15" s="17"/>
      <c r="H15" s="17"/>
      <c r="I15" s="17" t="s">
        <v>49</v>
      </c>
      <c r="J15" s="17" t="s">
        <v>50</v>
      </c>
      <c r="K15" s="18" t="s">
        <v>51</v>
      </c>
    </row>
    <row r="17" spans="2:10" ht="15" x14ac:dyDescent="0.25">
      <c r="B17" s="20"/>
      <c r="C17" s="16"/>
      <c r="D17" s="16"/>
      <c r="E17" s="16"/>
      <c r="F17" s="16"/>
      <c r="G17" s="16"/>
      <c r="H17" s="16"/>
      <c r="I17" s="16"/>
      <c r="J17" s="16"/>
    </row>
    <row r="18" spans="2:10" ht="15" x14ac:dyDescent="0.25">
      <c r="B18" s="20"/>
      <c r="C18" s="16"/>
      <c r="D18" s="21"/>
      <c r="E18" s="21"/>
      <c r="F18" s="21"/>
      <c r="G18" s="21"/>
      <c r="H18" s="22"/>
      <c r="I18" s="21"/>
      <c r="J18" s="21"/>
    </row>
    <row r="19" spans="2:10" ht="15" x14ac:dyDescent="0.25">
      <c r="B19" s="20"/>
      <c r="C19" s="16"/>
      <c r="D19" s="21"/>
      <c r="E19" s="21"/>
      <c r="F19" s="21"/>
      <c r="G19" s="21"/>
      <c r="H19" s="22"/>
      <c r="I19" s="21"/>
      <c r="J19" s="21"/>
    </row>
    <row r="20" spans="2:10" ht="15" x14ac:dyDescent="0.25">
      <c r="B20" s="16"/>
      <c r="C20" s="16"/>
      <c r="D20" s="21"/>
      <c r="E20" s="21"/>
      <c r="F20" s="21"/>
      <c r="G20" s="21"/>
      <c r="H20" s="22"/>
      <c r="I20" s="21"/>
      <c r="J20" s="21"/>
    </row>
    <row r="21" spans="2:10" ht="15" x14ac:dyDescent="0.25">
      <c r="B21" s="16"/>
      <c r="C21" s="16"/>
      <c r="D21" s="21"/>
      <c r="E21" s="21"/>
      <c r="F21" s="21"/>
      <c r="G21" s="21"/>
      <c r="H21" s="22"/>
      <c r="I21" s="21"/>
      <c r="J21" s="21"/>
    </row>
    <row r="22" spans="2:10" ht="15" x14ac:dyDescent="0.25">
      <c r="B22" s="16"/>
      <c r="C22" s="16"/>
      <c r="D22" s="21"/>
      <c r="E22" s="21"/>
      <c r="F22" s="21"/>
      <c r="G22" s="21"/>
      <c r="H22" s="22"/>
      <c r="I22" s="21"/>
      <c r="J22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14" t="s">
        <v>10</v>
      </c>
      <c r="C2" s="2" t="s">
        <v>2</v>
      </c>
      <c r="D2" s="3"/>
    </row>
    <row r="3" spans="2:4" ht="15" x14ac:dyDescent="0.25">
      <c r="B3" s="5" t="s">
        <v>7</v>
      </c>
      <c r="C3" s="2" t="s">
        <v>1</v>
      </c>
      <c r="D3" s="3"/>
    </row>
    <row r="4" spans="2:4" x14ac:dyDescent="0.2">
      <c r="B4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4" t="s">
        <v>8</v>
      </c>
      <c r="B1" s="4" t="s">
        <v>3</v>
      </c>
      <c r="C1" s="9" t="s">
        <v>4</v>
      </c>
      <c r="D1" s="9" t="s">
        <v>9</v>
      </c>
      <c r="E1" s="9" t="s">
        <v>5</v>
      </c>
    </row>
    <row r="2" spans="1:5" x14ac:dyDescent="0.2">
      <c r="A2" s="5" t="s">
        <v>10</v>
      </c>
      <c r="B2" s="7" t="s">
        <v>6</v>
      </c>
      <c r="C2" s="8" t="e">
        <f ca="1">[1]!BExGetData("DP_1","00O2TQ2O5Z7FG1LQUKBHFL8QD","00O2TQ2O5Z7FNMWESK6OXPA1A","SUMME")</f>
        <v>#NAME?</v>
      </c>
      <c r="D2" s="11" t="e">
        <f ca="1">[1]!BExGetData("DP_1","00O2TQ2O5Z7DXCI5SS43RL13K","00O2TQ2O5Z7FNMWESK6OXPA1A","SUMME")</f>
        <v>#NAME?</v>
      </c>
      <c r="E2" s="10" t="e">
        <f ca="1">[1]!BExGetData("DP_1","00O2TQ2O5Z7FG1LQUKBHFLLDH","00O2TQ2O5Z7FNMWESK6OXPA1A","SUMME")</f>
        <v>#NAME?</v>
      </c>
    </row>
    <row r="3" spans="1:5" x14ac:dyDescent="0.2">
      <c r="A3" s="5" t="s">
        <v>8</v>
      </c>
      <c r="B3" s="5" t="s">
        <v>54</v>
      </c>
      <c r="C3" s="6" t="e">
        <f ca="1">[1]!BExGetData("DP_1","00O2TQ2O5Z7FG1LQUKBHFL8QD","00O2TQ2O5Z7FNMWESK6OXPA1A","RECURSOS BANCA AFIRME, S.A.")</f>
        <v>#NAME?</v>
      </c>
      <c r="D3" s="12" t="e">
        <f ca="1">[1]!BExGetData("DP_1","00O2TQ2O5Z7DXCI5SS43RL13K","00O2TQ2O5Z7FNMWESK6OXPA1A","RECURSOS BANCA AFIRME, S.A.")</f>
        <v>#NAME?</v>
      </c>
      <c r="E3" s="13" t="e">
        <f ca="1">[1]!BExGetData("DP_1","00O2TQ2O5Z7FG1LQUKBHFLLDH","00O2TQ2O5Z7FNMWESK6OXPA1A","RECURSOS BANCA AFIRME, S.A.")</f>
        <v>#NAME?</v>
      </c>
    </row>
    <row r="4" spans="1:5" x14ac:dyDescent="0.2">
      <c r="A4" s="5" t="s">
        <v>8</v>
      </c>
      <c r="B4" s="5" t="s">
        <v>55</v>
      </c>
      <c r="C4" s="6" t="e">
        <f ca="1">[1]!BExGetData("DP_1","00O2TQ2O5Z7FG1LQUKBHFL8QD","00O2TQ2O5Z7FNMWESK6OXPA1A","RECURSOS BANCO DEL BAJÍO. S.A.")</f>
        <v>#NAME?</v>
      </c>
      <c r="D4" s="12" t="e">
        <f ca="1">[1]!BExGetData("DP_1","00O2TQ2O5Z7DXCI5SS43RL13K","00O2TQ2O5Z7FNMWESK6OXPA1A","RECURSOS BANCO DEL BAJÍO. S.A.")</f>
        <v>#NAME?</v>
      </c>
      <c r="E4" s="13" t="e">
        <f ca="1">[1]!BExGetData("DP_1","00O2TQ2O5Z7FG1LQUKBHFLLDH","00O2TQ2O5Z7FNMWESK6OXPA1A","RECURSOS BANCO DEL BAJÍO. S.A.")</f>
        <v>#NAME?</v>
      </c>
    </row>
    <row r="5" spans="1:5" x14ac:dyDescent="0.2">
      <c r="A5" s="5" t="s">
        <v>8</v>
      </c>
      <c r="B5" s="5" t="s">
        <v>56</v>
      </c>
      <c r="C5" s="6" t="e">
        <f ca="1">[1]!BExGetData("DP_1","00O2TQ2O5Z7FG1LQUKBHFL8QD","00O2TQ2O5Z7FNMWESK6OXPA1A","RECURSOS BANOBRAS, S.N.C.")</f>
        <v>#NAME?</v>
      </c>
      <c r="D5" s="12" t="e">
        <f ca="1">[1]!BExGetData("DP_1","00O2TQ2O5Z7DXCI5SS43RL13K","00O2TQ2O5Z7FNMWESK6OXPA1A","RECURSOS BANOBRAS, S.N.C.")</f>
        <v>#NAME?</v>
      </c>
      <c r="E5" s="13" t="e">
        <f ca="1">[1]!BExGetData("DP_1","00O2TQ2O5Z7FG1LQUKBHFLLDH","00O2TQ2O5Z7FNMWESK6OXPA1A","RECURSOS BANOBRAS, S.N.C.")</f>
        <v>#NAME?</v>
      </c>
    </row>
    <row r="6" spans="1:5" x14ac:dyDescent="0.2">
      <c r="A6" s="5" t="s">
        <v>8</v>
      </c>
      <c r="B6" s="5" t="s">
        <v>57</v>
      </c>
      <c r="C6" s="6" t="e">
        <f ca="1">[1]!BExGetData("DP_1","00O2TQ2O5Z7FG1LQUKBHFL8QD","00O2TQ2O5Z7FNMWESK6OXPA1A","RECURSOS BANORTE, S.A.")</f>
        <v>#NAME?</v>
      </c>
      <c r="D6" s="12" t="e">
        <f ca="1">[1]!BExGetData("DP_1","00O2TQ2O5Z7DXCI5SS43RL13K","00O2TQ2O5Z7FNMWESK6OXPA1A","RECURSOS BANORTE, S.A.")</f>
        <v>#NAME?</v>
      </c>
      <c r="E6" s="13" t="e">
        <f ca="1">[1]!BExGetData("DP_1","00O2TQ2O5Z7FG1LQUKBHFLLDH","00O2TQ2O5Z7FNMWESK6OXPA1A","RECURSOS BANORTE, S.A.")</f>
        <v>#NAME?</v>
      </c>
    </row>
    <row r="7" spans="1:5" x14ac:dyDescent="0.2">
      <c r="A7" s="5" t="s">
        <v>8</v>
      </c>
      <c r="B7" s="5" t="s">
        <v>58</v>
      </c>
      <c r="C7" s="6" t="e">
        <f ca="1">[1]!BExGetData("DP_1","00O2TQ2O5Z7FG1LQUKBHFL8QD","00O2TQ2O5Z7FNMWESK6OXPA1A","RECURSOS BANORTE, S.A. 2011")</f>
        <v>#NAME?</v>
      </c>
      <c r="D7" s="12" t="e">
        <f ca="1">[1]!BExGetData("DP_1","00O2TQ2O5Z7DXCI5SS43RL13K","00O2TQ2O5Z7FNMWESK6OXPA1A","RECURSOS BANORTE, S.A. 2011")</f>
        <v>#NAME?</v>
      </c>
      <c r="E7" s="13" t="e">
        <f ca="1">[1]!BExGetData("DP_1","00O2TQ2O5Z7FG1LQUKBHFLLDH","00O2TQ2O5Z7FNMWESK6OXPA1A","RECURSOS BANORTE, S.A. 2011")</f>
        <v>#NAME?</v>
      </c>
    </row>
    <row r="8" spans="1:5" x14ac:dyDescent="0.2">
      <c r="A8" s="5" t="s">
        <v>8</v>
      </c>
      <c r="B8" s="5" t="s">
        <v>59</v>
      </c>
      <c r="C8" s="6" t="e">
        <f ca="1">[1]!BExGetData("DP_1","00O2TQ2O5Z7FG1LQUKBHFL8QD","00O2TQ2O5Z7FNMWESK6OXPA1A","RECURSOS DEXIA, S.A.")</f>
        <v>#NAME?</v>
      </c>
      <c r="D8" s="12" t="e">
        <f ca="1">[1]!BExGetData("DP_1","00O2TQ2O5Z7DXCI5SS43RL13K","00O2TQ2O5Z7FNMWESK6OXPA1A","RECURSOS DEXIA, S.A.")</f>
        <v>#NAME?</v>
      </c>
      <c r="E8" s="13" t="e">
        <f ca="1">[1]!BExGetData("DP_1","00O2TQ2O5Z7FG1LQUKBHFLLDH","00O2TQ2O5Z7FNMWESK6OXPA1A","RECURSOS DEXIA, S.A.")</f>
        <v>#NAME?</v>
      </c>
    </row>
    <row r="13" spans="1:5" x14ac:dyDescent="0.2">
      <c r="A13" s="5"/>
      <c r="B13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Intereses de la Deuda</vt:lpstr>
      <vt:lpstr>Fechas</vt:lpstr>
      <vt:lpstr>Leyendas</vt:lpstr>
      <vt:lpstr>fuente1</vt:lpstr>
      <vt:lpstr>'Intereses de la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SAR</cp:lastModifiedBy>
  <cp:lastPrinted>2021-08-13T20:13:13Z</cp:lastPrinted>
  <dcterms:created xsi:type="dcterms:W3CDTF">2016-02-19T00:12:22Z</dcterms:created>
  <dcterms:modified xsi:type="dcterms:W3CDTF">2021-08-13T20:13:24Z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